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40" windowWidth="22716" windowHeight="8412" activeTab="3"/>
  </bookViews>
  <sheets>
    <sheet name="Rekapitulace" sheetId="5" r:id="rId1"/>
    <sheet name="SO 000" sheetId="2" r:id="rId2"/>
    <sheet name="SO 101" sheetId="3" r:id="rId3"/>
    <sheet name="SO 901" sheetId="4" r:id="rId4"/>
  </sheets>
  <calcPr calcId="145621"/>
</workbook>
</file>

<file path=xl/calcChain.xml><?xml version="1.0" encoding="utf-8"?>
<calcChain xmlns="http://schemas.openxmlformats.org/spreadsheetml/2006/main">
  <c r="O13" i="4" l="1"/>
  <c r="I13" i="4"/>
  <c r="I9" i="4"/>
  <c r="O9" i="4" s="1"/>
  <c r="D12" i="5" s="1"/>
  <c r="I85" i="3"/>
  <c r="O85" i="3" s="1"/>
  <c r="O81" i="3"/>
  <c r="I81" i="3"/>
  <c r="I77" i="3"/>
  <c r="O77" i="3" s="1"/>
  <c r="O73" i="3"/>
  <c r="I73" i="3"/>
  <c r="I72" i="3" s="1"/>
  <c r="I68" i="3"/>
  <c r="O68" i="3" s="1"/>
  <c r="I64" i="3"/>
  <c r="O64" i="3" s="1"/>
  <c r="I60" i="3"/>
  <c r="I59" i="3" s="1"/>
  <c r="I55" i="3"/>
  <c r="O55" i="3" s="1"/>
  <c r="O51" i="3"/>
  <c r="I51" i="3"/>
  <c r="I47" i="3"/>
  <c r="O47" i="3" s="1"/>
  <c r="O43" i="3"/>
  <c r="I43" i="3"/>
  <c r="I39" i="3"/>
  <c r="O39" i="3" s="1"/>
  <c r="O35" i="3"/>
  <c r="I35" i="3"/>
  <c r="I31" i="3"/>
  <c r="O31" i="3" s="1"/>
  <c r="O27" i="3"/>
  <c r="I27" i="3"/>
  <c r="I23" i="3"/>
  <c r="I22" i="3" s="1"/>
  <c r="I13" i="3"/>
  <c r="I18" i="3"/>
  <c r="O18" i="3" s="1"/>
  <c r="I14" i="3"/>
  <c r="O14" i="3" s="1"/>
  <c r="I9" i="3"/>
  <c r="I8" i="3" s="1"/>
  <c r="I3" i="3" s="1"/>
  <c r="C11" i="5" s="1"/>
  <c r="I18" i="2"/>
  <c r="O18" i="2" s="1"/>
  <c r="O15" i="2"/>
  <c r="I15" i="2"/>
  <c r="I12" i="2"/>
  <c r="O12" i="2" s="1"/>
  <c r="O9" i="2"/>
  <c r="I9" i="2"/>
  <c r="I8" i="2" s="1"/>
  <c r="I3" i="2" s="1"/>
  <c r="C10" i="5" s="1"/>
  <c r="D10" i="5" l="1"/>
  <c r="E10" i="5" s="1"/>
  <c r="O60" i="3"/>
  <c r="I8" i="4"/>
  <c r="I3" i="4" s="1"/>
  <c r="C12" i="5" s="1"/>
  <c r="E12" i="5" s="1"/>
  <c r="O9" i="3"/>
  <c r="O23" i="3"/>
  <c r="D11" i="5" l="1"/>
  <c r="E11" i="5" s="1"/>
  <c r="C7" i="5" s="1"/>
  <c r="C6" i="5"/>
</calcChain>
</file>

<file path=xl/sharedStrings.xml><?xml version="1.0" encoding="utf-8"?>
<sst xmlns="http://schemas.openxmlformats.org/spreadsheetml/2006/main" count="376" uniqueCount="158">
  <si>
    <t>EstiCon</t>
  </si>
  <si>
    <t xml:space="preserve">Firma: </t>
  </si>
  <si>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</si>
  <si>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</si>
  <si>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</si>
  <si>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</si>
  <si>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</si>
  <si>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</si>
  <si>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</si>
  <si>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</si>
  <si>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</si>
  <si>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VRN</t>
  </si>
  <si>
    <t>SO 101</t>
  </si>
  <si>
    <t>Oprava povrchu vozovky</t>
  </si>
  <si>
    <t>SO 901</t>
  </si>
  <si>
    <t>DIO</t>
  </si>
  <si>
    <t>Soupis prací objektu</t>
  </si>
  <si>
    <t>S</t>
  </si>
  <si>
    <t>Stavba:</t>
  </si>
  <si>
    <t>2025 Ji D1A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</si>
  <si>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</si>
  <si>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</si>
  <si>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</si>
  <si>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</si>
  <si>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</si>
  <si>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</si>
  <si>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</si>
  <si>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</si>
  <si>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</si>
  <si>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</si>
  <si>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</si>
  <si>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</si>
  <si>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</si>
  <si>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</si>
  <si>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</si>
  <si>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</si>
  <si>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</si>
  <si>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</si>
  <si>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</si>
  <si>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</si>
  <si>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</si>
  <si>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</si>
  <si>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Dle požadavků vyplývající z prováděných prací a požadavků TDS a objednatele
Zkoušky prováděné nad rámec zkoušek vycházejících z ČSN, TKP, TP v prámci prováděných prací
Včetně zkoušek modulu přetvárnosti na pláni a štěrkových vrstvách vše dle platných ČSN, ČSN EN, TKP, TP - normy, předpisy, posmínky v souladu s odkazy v PD, SOD, OP
Čerpání se souhlasem TDS a zástupce objednatele</t>
  </si>
  <si>
    <t>TS</t>
  </si>
  <si>
    <t>Položka zahrnuje:
- veškeré náklady spojené s objednatelem požadovanými zkouškami
Položka nezahrnuje:
- x</t>
  </si>
  <si>
    <t>02911</t>
  </si>
  <si>
    <t>OSTATNÍ POŽADAVKY - GEODETICKÉ ZAMĚŘENÍ</t>
  </si>
  <si>
    <t>HM</t>
  </si>
  <si>
    <t>zaměření stávajícího stavu, případné vytyčení stavby. zaměření kubatur a ploch prováděných prací, vč. geodetického zaměření skutečného stavu vč. případného zpracování DTM</t>
  </si>
  <si>
    <t>Položka zahrnuje:
- veškeré náklady spojené s objednatelem požadovanými pracemi
Položka nezahrnuje:
- x</t>
  </si>
  <si>
    <t>03100</t>
  </si>
  <si>
    <t>ZAŘÍZENÍ STAVENIŠTĚ - ZŘÍZENÍ, PROVOZ, DEMONTÁŽ</t>
  </si>
  <si>
    <t>Zajištění stavby a kompletní práce zajištění BOZP na stavbě. 
Oplocení, převod chodců přes stavbu, a případné jiné zabezpečení proti vstupu neoprávněných osob na stavbu.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</si>
  <si>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</si>
  <si>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</si>
  <si>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</si>
  <si>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Zajištní vytyčení a ochrany inž. sítí po dobu výstavby.</t>
  </si>
  <si>
    <t>VV</t>
  </si>
  <si>
    <t>1 = 1,000 [A]_x000D_
 "Kompletní práce ochyny imž. sítí zajišťující jejich vytyčení a případnou další ochranu dle požadavků jednotlivých správců sítí. "</t>
  </si>
  <si>
    <t>Položka zahrnuje:
- objednatelem povolené náklady na požadovaná zařízení zhotovitele
Položka nezahrnuje:
- x</t>
  </si>
  <si>
    <t>015111</t>
  </si>
  <si>
    <t>POPLATKY ZA LIKVIDACI ODPADŮ NEKONTAMINOVANÝCH - 17 05 04  VYTĚŽENÉ ZEMINY A HORNINY -  I. TŘÍDA TĚŽITELNOSTI</t>
  </si>
  <si>
    <t>T</t>
  </si>
  <si>
    <t>zemina a kamení 527*2,2 = 1159,400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</si>
  <si>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</si>
  <si>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</si>
  <si>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</si>
  <si>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113727</t>
  </si>
  <si>
    <t>FRÉZOVÁNÍ ZPEVNĚNÝCH PLOCH ASFALTOVÝCH, ODVOZ DO 16KM</t>
  </si>
  <si>
    <t>M3</t>
  </si>
  <si>
    <t>Využití na stavbe do sanancí a do krajnic. Přebytek odvoz na skládku Žatec CM Telč.</t>
  </si>
  <si>
    <t>Celoplošné frézování tl.50mm 4480*0,04 = 179,200 [A]_x000D_
Frézování zbylých asfaltových vrstev do tl. max 100mm 244*0,10 = 24,400 [B]_x000D_
pod kostkami na ul. Staroříšká II/407 (do tl. max 100mm) 140*0,1 = 14,000 [C]_x000D_
Celoplošné frézování tl.40mm 4552*0,05 = 227,600 [D]_x000D_
Mezisoučet = 445,200 [E]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</si>
  <si>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</si>
  <si>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122738</t>
  </si>
  <si>
    <t>ODKOPÁVKY A PROKOPÁVKY OBECNÉ TŘ. I, ODVOZ DO 20KM</t>
  </si>
  <si>
    <t>Likvidace vykázána ve skládkovném.
Sanance okrajů vozovky.</t>
  </si>
  <si>
    <t>*P (1166-1242)*(-1,2) = 91,200 [A]_x000D_
*celoplošně (640-600)*1,2 = 48,000 [B]_x000D_
*P (1098-1155)*(-1,2) = 68,400 [C]_x000D_
*P (528-481)*1,2 = 56,400 [D]_x000D_
P (74-39)*1,2 = 42,000 [E]_x000D_
L (107-79)*1,2 = 33,600 [F]_x000D_
L (317-290)*1,2 = 32,400 [G]_x000D_
P (360-340)*1,2 = 24,000 [H]_x000D_
P (440-403)*1,2 = 44,400 [I]_x000D_
L (1130-1074)*1,2 = 67,200 [J]_x000D_
výpočet kubatury L+P + rezerva pro poruchy co se objeví po odfézování (30%) (A+B+C+D+E+F+G+H+I+J)*0,46*1,3 = 303,545 [K]_x000D_
Bohuslavice chodník sanace 75*0,46 = 34,500 [L]_x000D_
Hrbek sanace 244*0,75 = 183,000 [M]_x000D_
Celkem K+L+M = 521,045 [N]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</si>
  <si>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</si>
  <si>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5</t>
  </si>
  <si>
    <t>Komunikace</t>
  </si>
  <si>
    <t>56330</t>
  </si>
  <si>
    <t>VOZOVKOVÉ VRSTVY ZE ŠTĚRKODRTI</t>
  </si>
  <si>
    <t>Dle položky 122738 a odkopaného materiálu</t>
  </si>
  <si>
    <t>Sanace L+P 303,545 = 303,545 [A]_x000D_
Sanace hrbek 244*0,75 = 183,000 [B]_x000D_
Sanace chodník 75*0,46 = 34,500 [C]_x000D_
Mezisoučet = 521,045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</si>
  <si>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</si>
  <si>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567504</t>
  </si>
  <si>
    <t>VRSTVY PRO OBNOVU A OPRAVY RECYK ZA STUDENA CEM A ASF EMULZÍ</t>
  </si>
  <si>
    <t>RS CA extravilán 4480*0,2 = 896,000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</si>
  <si>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</si>
  <si>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572213</t>
  </si>
  <si>
    <t>SPOJOVACÍ POSTŘIK Z EMULZE DO 0,5KG/M2</t>
  </si>
  <si>
    <t>M2</t>
  </si>
  <si>
    <t>pod ACO 8968 = 8968,000 [A]_x000D_
Mezisoučet = 8968,000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</si>
  <si>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</si>
  <si>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</si>
  <si>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</si>
  <si>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ACO Extravilán 4480 = 4480,000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</si>
  <si>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</si>
  <si>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</si>
  <si>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</si>
  <si>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ACO Intravilán 4452 = 4452,000 [A]</t>
  </si>
  <si>
    <t>574C06</t>
  </si>
  <si>
    <t>ASFALTOVÝ BETON PRO LOŽNÍ VRSTVY ACL 16+, 16S</t>
  </si>
  <si>
    <t>ACL extravilán 4480*0,06 = 268,800 [A]_x000D_
pod dlažbu, pokládka ve dvou vrstvách 140*0,1 = 14,000 [B]_x000D_
sanace 715*0,06 = 42,900 [C]_x000D_
Mezisoučet = 325,700 [D]</t>
  </si>
  <si>
    <t>577A1</t>
  </si>
  <si>
    <t>VÝSPRAVA TRHLIN ASFALTOVOU ZÁLIVKOU</t>
  </si>
  <si>
    <t>M</t>
  </si>
  <si>
    <t>200 = 200,000 [A]</t>
  </si>
  <si>
    <t>Položka zahrnuje:
- vyfrézování drážky šířky do 20mm hloubky do 40mm
- vyčištění
- nátěr
- výplň předepsanou zálivkovou hmotou
Položka nezahrnuje:
- x</t>
  </si>
  <si>
    <t>587202</t>
  </si>
  <si>
    <t>PŘEDLÁŽDĚNÍ KRYTU Z DROBNÝCH KOSTEK</t>
  </si>
  <si>
    <t>II/407 Staroříšská 140 = 140,000 [B]_x000D_
Mezisoučet = 140,000 [C]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</si>
  <si>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</si>
  <si>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58910</t>
  </si>
  <si>
    <t>VÝPLŇ SPAR ASFALTEM</t>
  </si>
  <si>
    <t>Napojení na stávajícík kryty komunikací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</si>
  <si>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</si>
  <si>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</si>
  <si>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</si>
  <si>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</si>
  <si>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</si>
  <si>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KUS</t>
  </si>
  <si>
    <t>čerpáno na základě skutečného množství provedených úprav.
Souhlas TDI</t>
  </si>
  <si>
    <t>2 = 2,000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</si>
  <si>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</si>
  <si>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</si>
  <si>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</si>
  <si>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18 = 18,000 [A]</t>
  </si>
  <si>
    <t>89923</t>
  </si>
  <si>
    <t>VÝŠKOVÁ ÚPRAVA KRYCÍCH HRNCŮ</t>
  </si>
  <si>
    <t>9</t>
  </si>
  <si>
    <t>Ostatní konstrukce a práce</t>
  </si>
  <si>
    <t>89712</t>
  </si>
  <si>
    <t>VPUSŤ KANALIZAČNÍ ULIČNÍ KOMPLETNÍ Z BETONOVÝCH DÍLCŮ</t>
  </si>
  <si>
    <t>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</si>
  <si>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</si>
  <si>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919121</t>
  </si>
  <si>
    <t>ŘEZÁNÍ BETON KRYTU VOZOVEK TL DO 50MM</t>
  </si>
  <si>
    <t>Napojení na stávající kryty komunikací</t>
  </si>
  <si>
    <t>Položka zahrnuje:
- řezání vozovkové vrstvy v předepsané tloušťce
- spotřeba vody
Položka nezahrnuje:
- x</t>
  </si>
  <si>
    <t>93808</t>
  </si>
  <si>
    <t>OČIŠTĚNÍ VOZOVEK ZAMETENÍM</t>
  </si>
  <si>
    <t>9032 = 9032,000 [A]</t>
  </si>
  <si>
    <t>Položka zahrnuje:
- očištění předepsaným způsobem
- odklizení vzniklého odpadu
Položka nezahrnuje:
- x</t>
  </si>
  <si>
    <t>93811</t>
  </si>
  <si>
    <t>OČIŠTĚNÍ ASFALTOVÝCH VOZOVEK UMYTÍM VODOU</t>
  </si>
  <si>
    <t>02710</t>
  </si>
  <si>
    <t>POMOC PRÁCE ZŘÍZ NEBO ZAJIŠŤ OBJÍŽĎKY A PŘÍSTUP CESTY</t>
  </si>
  <si>
    <t>Projednání DIO dle jednotlivých etap výstavby</t>
  </si>
  <si>
    <t>1 = 1,000 [A]_x000D_
 "Zajištění a projednání DIO s příšlušnými orgány"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</si>
  <si>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</si>
  <si>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</si>
  <si>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</si>
  <si>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Postavení DIO dle jednotlivých etap výstavby.
Jeho pravidelná kontrola a údržba po celou dobu výstavby.</t>
  </si>
  <si>
    <t>1 = 1,000 [A]_x000D_
 "Zřízení a údržba DIO po celou dobu stavby"</t>
  </si>
  <si>
    <t>Položka zahrnuje:
- veškeré náklady spojené s objednatelem požadovanými zařízeními
Položka nezahrnuje:
- x</t>
  </si>
  <si>
    <t>Stavba: 2025 Ji D1A - II/407 Nová Říše - Bohuslavice</t>
  </si>
  <si>
    <t>II/407 Nová Říše - Bohuslavice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</si>
</sst>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5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7"/>
    <cellStyle name="NadpisySloupcuStyle" xfId="4"/>
    <cellStyle name="NormalBoldLeftStyle" xfId="9"/>
    <cellStyle name="NormalBoldRightStyle" xfId="10"/>
    <cellStyle name="NormalBoldStyle" xfId="5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6"/>
    <cellStyle name="StavebniDilStyle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C25" sqref="C25"/>
    </sheetView>
  </sheetViews>
  <sheetFormatPr defaultRowHeight="14.4" x14ac:dyDescent="0.3"/>
  <cols>
    <col min="1" max="2" width="32.44140625" customWidth="1"/>
    <col min="3" max="5" width="19.44140625" customWidth="1"/>
  </cols>
  <sheetData>
    <row r="1" spans="1:5" x14ac:dyDescent="0.3">
      <c r="A1" s="1" t="s">
        <v>0</v>
      </c>
      <c r="B1" s="2" t="s">
        <v>1</v>
      </c>
      <c r="C1" s="3"/>
      <c r="D1" s="3"/>
      <c r="E1" s="3"/>
    </row>
    <row r="2" spans="1:5" x14ac:dyDescent="0.3">
      <c r="A2" s="1"/>
      <c r="B2" s="47" t="s">
        <v>2</v>
      </c>
      <c r="C2" s="3"/>
      <c r="D2" s="3"/>
      <c r="E2" s="3"/>
    </row>
    <row r="3" spans="1:5" x14ac:dyDescent="0.3">
      <c r="A3" s="3"/>
      <c r="B3" s="48"/>
      <c r="C3" s="3"/>
      <c r="D3" s="3"/>
      <c r="E3" s="3"/>
    </row>
    <row r="4" spans="1:5" x14ac:dyDescent="0.3">
      <c r="A4" s="3"/>
      <c r="B4" s="47" t="s">
        <v>156</v>
      </c>
      <c r="C4" s="48"/>
      <c r="D4" s="48"/>
      <c r="E4" s="48"/>
    </row>
    <row r="5" spans="1:5" x14ac:dyDescent="0.3">
      <c r="A5" s="3"/>
      <c r="B5" s="3"/>
      <c r="C5" s="3"/>
      <c r="D5" s="3"/>
      <c r="E5" s="3"/>
    </row>
    <row r="6" spans="1:5" x14ac:dyDescent="0.3">
      <c r="A6" s="3"/>
      <c r="B6" s="4" t="s">
        <v>3</v>
      </c>
      <c r="C6" s="5">
        <f>SUM(C10:C12)</f>
        <v>0</v>
      </c>
      <c r="D6" s="3"/>
      <c r="E6" s="3"/>
    </row>
    <row r="7" spans="1:5" x14ac:dyDescent="0.3">
      <c r="A7" s="3"/>
      <c r="B7" s="4" t="s">
        <v>4</v>
      </c>
      <c r="C7" s="5">
        <f>SUM(E10:E12)</f>
        <v>0</v>
      </c>
      <c r="D7" s="3"/>
      <c r="E7" s="3"/>
    </row>
    <row r="8" spans="1:5" x14ac:dyDescent="0.3">
      <c r="A8" s="3"/>
      <c r="B8" s="3"/>
      <c r="C8" s="3"/>
      <c r="D8" s="3"/>
      <c r="E8" s="3"/>
    </row>
    <row r="9" spans="1:5" x14ac:dyDescent="0.3">
      <c r="A9" s="6" t="s">
        <v>5</v>
      </c>
      <c r="B9" s="6" t="s">
        <v>6</v>
      </c>
      <c r="C9" s="6" t="s">
        <v>7</v>
      </c>
      <c r="D9" s="6" t="s">
        <v>8</v>
      </c>
      <c r="E9" s="6" t="s">
        <v>9</v>
      </c>
    </row>
    <row r="10" spans="1:5" x14ac:dyDescent="0.3">
      <c r="A10" s="7" t="s">
        <v>10</v>
      </c>
      <c r="B10" s="8" t="s">
        <v>11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spans="1:5" x14ac:dyDescent="0.3">
      <c r="A11" s="7" t="s">
        <v>12</v>
      </c>
      <c r="B11" s="8" t="s">
        <v>13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 spans="1:5" x14ac:dyDescent="0.3">
      <c r="A12" s="7" t="s">
        <v>14</v>
      </c>
      <c r="B12" s="8" t="s">
        <v>15</v>
      </c>
      <c r="C12" s="9">
        <f>'SO 901'!I3</f>
        <v>0</v>
      </c>
      <c r="D12" s="9">
        <f>SUMIFS('SO 901'!O:O,'SO 901'!A:A,"P")</f>
        <v>0</v>
      </c>
      <c r="E12" s="9">
        <f>C12+D12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opLeftCell="B1" workbookViewId="0">
      <selection activeCell="E10" sqref="E10"/>
    </sheetView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15"/>
      <c r="D2" s="15"/>
      <c r="E2" s="16" t="s">
        <v>16</v>
      </c>
      <c r="F2" s="15"/>
      <c r="G2" s="15"/>
      <c r="H2" s="15"/>
      <c r="I2" s="15"/>
      <c r="J2" s="17"/>
    </row>
    <row r="3" spans="1:16" x14ac:dyDescent="0.3">
      <c r="A3" s="3" t="s">
        <v>17</v>
      </c>
      <c r="B3" s="18" t="s">
        <v>18</v>
      </c>
      <c r="C3" s="49" t="s">
        <v>19</v>
      </c>
      <c r="D3" s="50"/>
      <c r="E3" s="19" t="s">
        <v>157</v>
      </c>
      <c r="F3" s="15"/>
      <c r="G3" s="15"/>
      <c r="H3" s="20" t="s">
        <v>10</v>
      </c>
      <c r="I3" s="21">
        <f>SUMIFS(I8:I21,A8:A21,"SD")</f>
        <v>0</v>
      </c>
      <c r="J3" s="17"/>
      <c r="O3">
        <v>0</v>
      </c>
      <c r="P3">
        <v>2</v>
      </c>
    </row>
    <row r="4" spans="1:16" x14ac:dyDescent="0.3">
      <c r="A4" s="3" t="s">
        <v>20</v>
      </c>
      <c r="B4" s="18" t="s">
        <v>21</v>
      </c>
      <c r="C4" s="49" t="s">
        <v>10</v>
      </c>
      <c r="D4" s="50"/>
      <c r="E4" s="19" t="s">
        <v>11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3">
      <c r="A5" s="51" t="s">
        <v>22</v>
      </c>
      <c r="B5" s="52" t="s">
        <v>23</v>
      </c>
      <c r="C5" s="53" t="s">
        <v>24</v>
      </c>
      <c r="D5" s="53" t="s">
        <v>25</v>
      </c>
      <c r="E5" s="53" t="s">
        <v>26</v>
      </c>
      <c r="F5" s="53" t="s">
        <v>27</v>
      </c>
      <c r="G5" s="53" t="s">
        <v>28</v>
      </c>
      <c r="H5" s="53" t="s">
        <v>29</v>
      </c>
      <c r="I5" s="53"/>
      <c r="J5" s="54" t="s">
        <v>30</v>
      </c>
      <c r="O5">
        <v>0.21</v>
      </c>
    </row>
    <row r="6" spans="1:16" x14ac:dyDescent="0.3">
      <c r="A6" s="51"/>
      <c r="B6" s="52"/>
      <c r="C6" s="53"/>
      <c r="D6" s="53"/>
      <c r="E6" s="53"/>
      <c r="F6" s="53"/>
      <c r="G6" s="53"/>
      <c r="H6" s="6" t="s">
        <v>31</v>
      </c>
      <c r="I6" s="6" t="s">
        <v>32</v>
      </c>
      <c r="J6" s="54"/>
    </row>
    <row r="7" spans="1:16" x14ac:dyDescent="0.3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3">
      <c r="A8" s="26" t="s">
        <v>33</v>
      </c>
      <c r="B8" s="27"/>
      <c r="C8" s="28" t="s">
        <v>34</v>
      </c>
      <c r="D8" s="29"/>
      <c r="E8" s="26" t="s">
        <v>35</v>
      </c>
      <c r="F8" s="29"/>
      <c r="G8" s="29"/>
      <c r="H8" s="29"/>
      <c r="I8" s="30">
        <f>SUMIFS(I9:I21,A9:A21,"P")</f>
        <v>0</v>
      </c>
      <c r="J8" s="31"/>
    </row>
    <row r="9" spans="1:16" x14ac:dyDescent="0.3">
      <c r="A9" s="32" t="s">
        <v>36</v>
      </c>
      <c r="B9" s="32">
        <v>1</v>
      </c>
      <c r="C9" s="33" t="s">
        <v>37</v>
      </c>
      <c r="D9" s="32" t="s">
        <v>38</v>
      </c>
      <c r="E9" s="34" t="s">
        <v>39</v>
      </c>
      <c r="F9" s="35" t="s">
        <v>40</v>
      </c>
      <c r="G9" s="36">
        <v>1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ht="115.2" x14ac:dyDescent="0.3">
      <c r="A10" s="32" t="s">
        <v>41</v>
      </c>
      <c r="B10" s="39"/>
      <c r="C10" s="40"/>
      <c r="D10" s="40"/>
      <c r="E10" s="34" t="s">
        <v>42</v>
      </c>
      <c r="F10" s="40"/>
      <c r="G10" s="40"/>
      <c r="H10" s="40"/>
      <c r="I10" s="40"/>
      <c r="J10" s="41"/>
    </row>
    <row r="11" spans="1:16" ht="57.6" x14ac:dyDescent="0.3">
      <c r="A11" s="32" t="s">
        <v>43</v>
      </c>
      <c r="B11" s="39"/>
      <c r="C11" s="40"/>
      <c r="D11" s="40"/>
      <c r="E11" s="34" t="s">
        <v>44</v>
      </c>
      <c r="F11" s="40"/>
      <c r="G11" s="40"/>
      <c r="H11" s="40"/>
      <c r="I11" s="40"/>
      <c r="J11" s="41"/>
    </row>
    <row r="12" spans="1:16" x14ac:dyDescent="0.3">
      <c r="A12" s="32" t="s">
        <v>36</v>
      </c>
      <c r="B12" s="32">
        <v>2</v>
      </c>
      <c r="C12" s="33" t="s">
        <v>45</v>
      </c>
      <c r="D12" s="32" t="s">
        <v>38</v>
      </c>
      <c r="E12" s="34" t="s">
        <v>46</v>
      </c>
      <c r="F12" s="35" t="s">
        <v>47</v>
      </c>
      <c r="G12" s="36">
        <v>1</v>
      </c>
      <c r="H12" s="37">
        <v>0</v>
      </c>
      <c r="I12" s="37">
        <f>ROUND(G12*H12,P4)</f>
        <v>0</v>
      </c>
      <c r="J12" s="32"/>
      <c r="O12" s="38">
        <f>I12*0.21</f>
        <v>0</v>
      </c>
      <c r="P12">
        <v>3</v>
      </c>
    </row>
    <row r="13" spans="1:16" ht="43.2" x14ac:dyDescent="0.3">
      <c r="A13" s="32" t="s">
        <v>41</v>
      </c>
      <c r="B13" s="39"/>
      <c r="C13" s="40"/>
      <c r="D13" s="40"/>
      <c r="E13" s="34" t="s">
        <v>48</v>
      </c>
      <c r="F13" s="40"/>
      <c r="G13" s="40"/>
      <c r="H13" s="40"/>
      <c r="I13" s="40"/>
      <c r="J13" s="41"/>
    </row>
    <row r="14" spans="1:16" ht="57.6" x14ac:dyDescent="0.3">
      <c r="A14" s="32" t="s">
        <v>43</v>
      </c>
      <c r="B14" s="39"/>
      <c r="C14" s="40"/>
      <c r="D14" s="40"/>
      <c r="E14" s="34" t="s">
        <v>49</v>
      </c>
      <c r="F14" s="40"/>
      <c r="G14" s="40"/>
      <c r="H14" s="40"/>
      <c r="I14" s="40"/>
      <c r="J14" s="41"/>
    </row>
    <row r="15" spans="1:16" x14ac:dyDescent="0.3">
      <c r="A15" s="32" t="s">
        <v>36</v>
      </c>
      <c r="B15" s="32">
        <v>3</v>
      </c>
      <c r="C15" s="33" t="s">
        <v>50</v>
      </c>
      <c r="D15" s="32" t="s">
        <v>38</v>
      </c>
      <c r="E15" s="34" t="s">
        <v>51</v>
      </c>
      <c r="F15" s="35" t="s">
        <v>40</v>
      </c>
      <c r="G15" s="36">
        <v>1</v>
      </c>
      <c r="H15" s="37">
        <v>0</v>
      </c>
      <c r="I15" s="37">
        <f>ROUND(G15*H15,P4)</f>
        <v>0</v>
      </c>
      <c r="J15" s="32"/>
      <c r="O15" s="38">
        <f>I15*0.21</f>
        <v>0</v>
      </c>
      <c r="P15">
        <v>3</v>
      </c>
    </row>
    <row r="16" spans="1:16" ht="43.2" x14ac:dyDescent="0.3">
      <c r="A16" s="32" t="s">
        <v>41</v>
      </c>
      <c r="B16" s="39"/>
      <c r="C16" s="40"/>
      <c r="D16" s="40"/>
      <c r="E16" s="34" t="s">
        <v>52</v>
      </c>
      <c r="F16" s="40"/>
      <c r="G16" s="40"/>
      <c r="H16" s="40"/>
      <c r="I16" s="40"/>
      <c r="J16" s="41"/>
    </row>
    <row r="17" spans="1:16" ht="72" x14ac:dyDescent="0.3">
      <c r="A17" s="32" t="s">
        <v>43</v>
      </c>
      <c r="B17" s="39"/>
      <c r="C17" s="40"/>
      <c r="D17" s="40"/>
      <c r="E17" s="34" t="s">
        <v>53</v>
      </c>
      <c r="F17" s="40"/>
      <c r="G17" s="40"/>
      <c r="H17" s="40"/>
      <c r="I17" s="40"/>
      <c r="J17" s="41"/>
    </row>
    <row r="18" spans="1:16" x14ac:dyDescent="0.3">
      <c r="A18" s="32" t="s">
        <v>36</v>
      </c>
      <c r="B18" s="32">
        <v>4</v>
      </c>
      <c r="C18" s="33" t="s">
        <v>54</v>
      </c>
      <c r="D18" s="32" t="s">
        <v>38</v>
      </c>
      <c r="E18" s="34" t="s">
        <v>55</v>
      </c>
      <c r="F18" s="35" t="s">
        <v>40</v>
      </c>
      <c r="G18" s="36">
        <v>1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x14ac:dyDescent="0.3">
      <c r="A19" s="32" t="s">
        <v>41</v>
      </c>
      <c r="B19" s="39"/>
      <c r="C19" s="40"/>
      <c r="D19" s="40"/>
      <c r="E19" s="34" t="s">
        <v>56</v>
      </c>
      <c r="F19" s="40"/>
      <c r="G19" s="40"/>
      <c r="H19" s="40"/>
      <c r="I19" s="40"/>
      <c r="J19" s="41"/>
    </row>
    <row r="20" spans="1:16" ht="43.2" x14ac:dyDescent="0.3">
      <c r="A20" s="32" t="s">
        <v>57</v>
      </c>
      <c r="B20" s="39"/>
      <c r="C20" s="40"/>
      <c r="D20" s="40"/>
      <c r="E20" s="42" t="s">
        <v>58</v>
      </c>
      <c r="F20" s="40"/>
      <c r="G20" s="40"/>
      <c r="H20" s="40"/>
      <c r="I20" s="40"/>
      <c r="J20" s="41"/>
    </row>
    <row r="21" spans="1:16" ht="57.6" x14ac:dyDescent="0.3">
      <c r="A21" s="32" t="s">
        <v>43</v>
      </c>
      <c r="B21" s="43"/>
      <c r="C21" s="44"/>
      <c r="D21" s="44"/>
      <c r="E21" s="34" t="s">
        <v>59</v>
      </c>
      <c r="F21" s="44"/>
      <c r="G21" s="44"/>
      <c r="H21" s="44"/>
      <c r="I21" s="44"/>
      <c r="J21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8"/>
  <sheetViews>
    <sheetView topLeftCell="B1" workbookViewId="0">
      <selection activeCell="E3" sqref="E3"/>
    </sheetView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15"/>
      <c r="D2" s="15"/>
      <c r="E2" s="16" t="s">
        <v>16</v>
      </c>
      <c r="F2" s="15"/>
      <c r="G2" s="15"/>
      <c r="H2" s="15"/>
      <c r="I2" s="15"/>
      <c r="J2" s="17"/>
    </row>
    <row r="3" spans="1:16" x14ac:dyDescent="0.3">
      <c r="A3" s="3" t="s">
        <v>17</v>
      </c>
      <c r="B3" s="18" t="s">
        <v>18</v>
      </c>
      <c r="C3" s="49" t="s">
        <v>19</v>
      </c>
      <c r="D3" s="50"/>
      <c r="E3" s="19" t="s">
        <v>157</v>
      </c>
      <c r="F3" s="15"/>
      <c r="G3" s="15"/>
      <c r="H3" s="20" t="s">
        <v>12</v>
      </c>
      <c r="I3" s="21">
        <f>SUMIFS(I8:I88,A8:A88,"SD")</f>
        <v>0</v>
      </c>
      <c r="J3" s="17"/>
      <c r="O3">
        <v>0</v>
      </c>
      <c r="P3">
        <v>2</v>
      </c>
    </row>
    <row r="4" spans="1:16" x14ac:dyDescent="0.3">
      <c r="A4" s="3" t="s">
        <v>20</v>
      </c>
      <c r="B4" s="18" t="s">
        <v>21</v>
      </c>
      <c r="C4" s="49" t="s">
        <v>12</v>
      </c>
      <c r="D4" s="50"/>
      <c r="E4" s="19" t="s">
        <v>13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3">
      <c r="A5" s="51" t="s">
        <v>22</v>
      </c>
      <c r="B5" s="52" t="s">
        <v>23</v>
      </c>
      <c r="C5" s="53" t="s">
        <v>24</v>
      </c>
      <c r="D5" s="53" t="s">
        <v>25</v>
      </c>
      <c r="E5" s="53" t="s">
        <v>26</v>
      </c>
      <c r="F5" s="53" t="s">
        <v>27</v>
      </c>
      <c r="G5" s="53" t="s">
        <v>28</v>
      </c>
      <c r="H5" s="53" t="s">
        <v>29</v>
      </c>
      <c r="I5" s="53"/>
      <c r="J5" s="54" t="s">
        <v>30</v>
      </c>
      <c r="O5">
        <v>0.21</v>
      </c>
    </row>
    <row r="6" spans="1:16" x14ac:dyDescent="0.3">
      <c r="A6" s="51"/>
      <c r="B6" s="52"/>
      <c r="C6" s="53"/>
      <c r="D6" s="53"/>
      <c r="E6" s="53"/>
      <c r="F6" s="53"/>
      <c r="G6" s="53"/>
      <c r="H6" s="6" t="s">
        <v>31</v>
      </c>
      <c r="I6" s="6" t="s">
        <v>32</v>
      </c>
      <c r="J6" s="54"/>
    </row>
    <row r="7" spans="1:16" x14ac:dyDescent="0.3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3">
      <c r="A8" s="26" t="s">
        <v>33</v>
      </c>
      <c r="B8" s="27"/>
      <c r="C8" s="28" t="s">
        <v>34</v>
      </c>
      <c r="D8" s="29"/>
      <c r="E8" s="26" t="s">
        <v>35</v>
      </c>
      <c r="F8" s="29"/>
      <c r="G8" s="29"/>
      <c r="H8" s="29"/>
      <c r="I8" s="30">
        <f>SUMIFS(I9:I12,A9:A12,"P")</f>
        <v>0</v>
      </c>
      <c r="J8" s="31"/>
    </row>
    <row r="9" spans="1:16" ht="28.8" x14ac:dyDescent="0.3">
      <c r="A9" s="32" t="s">
        <v>36</v>
      </c>
      <c r="B9" s="32">
        <v>1</v>
      </c>
      <c r="C9" s="33" t="s">
        <v>60</v>
      </c>
      <c r="D9" s="32" t="s">
        <v>38</v>
      </c>
      <c r="E9" s="34" t="s">
        <v>61</v>
      </c>
      <c r="F9" s="35" t="s">
        <v>62</v>
      </c>
      <c r="G9" s="36">
        <v>1159.4000000000001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3">
      <c r="A10" s="32" t="s">
        <v>41</v>
      </c>
      <c r="B10" s="39"/>
      <c r="C10" s="40"/>
      <c r="D10" s="40"/>
      <c r="E10" s="46" t="s">
        <v>38</v>
      </c>
      <c r="F10" s="40"/>
      <c r="G10" s="40"/>
      <c r="H10" s="40"/>
      <c r="I10" s="40"/>
      <c r="J10" s="41"/>
    </row>
    <row r="11" spans="1:16" x14ac:dyDescent="0.3">
      <c r="A11" s="32" t="s">
        <v>57</v>
      </c>
      <c r="B11" s="39"/>
      <c r="C11" s="40"/>
      <c r="D11" s="40"/>
      <c r="E11" s="42" t="s">
        <v>63</v>
      </c>
      <c r="F11" s="40"/>
      <c r="G11" s="40"/>
      <c r="H11" s="40"/>
      <c r="I11" s="40"/>
      <c r="J11" s="41"/>
    </row>
    <row r="12" spans="1:16" ht="158.4" x14ac:dyDescent="0.3">
      <c r="A12" s="32" t="s">
        <v>43</v>
      </c>
      <c r="B12" s="39"/>
      <c r="C12" s="40"/>
      <c r="D12" s="40"/>
      <c r="E12" s="34" t="s">
        <v>64</v>
      </c>
      <c r="F12" s="40"/>
      <c r="G12" s="40"/>
      <c r="H12" s="40"/>
      <c r="I12" s="40"/>
      <c r="J12" s="41"/>
    </row>
    <row r="13" spans="1:16" x14ac:dyDescent="0.3">
      <c r="A13" s="26" t="s">
        <v>33</v>
      </c>
      <c r="B13" s="27"/>
      <c r="C13" s="28" t="s">
        <v>65</v>
      </c>
      <c r="D13" s="29"/>
      <c r="E13" s="26" t="s">
        <v>66</v>
      </c>
      <c r="F13" s="29"/>
      <c r="G13" s="29"/>
      <c r="H13" s="29"/>
      <c r="I13" s="30">
        <f>SUMIFS(I14:I21,A14:A21,"P")</f>
        <v>0</v>
      </c>
      <c r="J13" s="31"/>
    </row>
    <row r="14" spans="1:16" x14ac:dyDescent="0.3">
      <c r="A14" s="32" t="s">
        <v>36</v>
      </c>
      <c r="B14" s="32">
        <v>2</v>
      </c>
      <c r="C14" s="33" t="s">
        <v>67</v>
      </c>
      <c r="D14" s="32" t="s">
        <v>38</v>
      </c>
      <c r="E14" s="34" t="s">
        <v>68</v>
      </c>
      <c r="F14" s="35" t="s">
        <v>69</v>
      </c>
      <c r="G14" s="36">
        <v>445.2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ht="28.8" x14ac:dyDescent="0.3">
      <c r="A15" s="32" t="s">
        <v>41</v>
      </c>
      <c r="B15" s="39"/>
      <c r="C15" s="40"/>
      <c r="D15" s="40"/>
      <c r="E15" s="34" t="s">
        <v>70</v>
      </c>
      <c r="F15" s="40"/>
      <c r="G15" s="40"/>
      <c r="H15" s="40"/>
      <c r="I15" s="40"/>
      <c r="J15" s="41"/>
    </row>
    <row r="16" spans="1:16" ht="86.4" x14ac:dyDescent="0.3">
      <c r="A16" s="32" t="s">
        <v>57</v>
      </c>
      <c r="B16" s="39"/>
      <c r="C16" s="40"/>
      <c r="D16" s="40"/>
      <c r="E16" s="42" t="s">
        <v>71</v>
      </c>
      <c r="F16" s="40"/>
      <c r="G16" s="40"/>
      <c r="H16" s="40"/>
      <c r="I16" s="40"/>
      <c r="J16" s="41"/>
    </row>
    <row r="17" spans="1:16" ht="115.2" x14ac:dyDescent="0.3">
      <c r="A17" s="32" t="s">
        <v>43</v>
      </c>
      <c r="B17" s="39"/>
      <c r="C17" s="40"/>
      <c r="D17" s="40"/>
      <c r="E17" s="34" t="s">
        <v>72</v>
      </c>
      <c r="F17" s="40"/>
      <c r="G17" s="40"/>
      <c r="H17" s="40"/>
      <c r="I17" s="40"/>
      <c r="J17" s="41"/>
    </row>
    <row r="18" spans="1:16" x14ac:dyDescent="0.3">
      <c r="A18" s="32" t="s">
        <v>36</v>
      </c>
      <c r="B18" s="32">
        <v>3</v>
      </c>
      <c r="C18" s="33" t="s">
        <v>73</v>
      </c>
      <c r="D18" s="32" t="s">
        <v>38</v>
      </c>
      <c r="E18" s="34" t="s">
        <v>74</v>
      </c>
      <c r="F18" s="35" t="s">
        <v>69</v>
      </c>
      <c r="G18" s="36">
        <v>521.04499999999996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ht="28.8" x14ac:dyDescent="0.3">
      <c r="A19" s="32" t="s">
        <v>41</v>
      </c>
      <c r="B19" s="39"/>
      <c r="C19" s="40"/>
      <c r="D19" s="40"/>
      <c r="E19" s="34" t="s">
        <v>75</v>
      </c>
      <c r="F19" s="40"/>
      <c r="G19" s="40"/>
      <c r="H19" s="40"/>
      <c r="I19" s="40"/>
      <c r="J19" s="41"/>
    </row>
    <row r="20" spans="1:16" ht="216" x14ac:dyDescent="0.3">
      <c r="A20" s="32" t="s">
        <v>57</v>
      </c>
      <c r="B20" s="39"/>
      <c r="C20" s="40"/>
      <c r="D20" s="40"/>
      <c r="E20" s="42" t="s">
        <v>76</v>
      </c>
      <c r="F20" s="40"/>
      <c r="G20" s="40"/>
      <c r="H20" s="40"/>
      <c r="I20" s="40"/>
      <c r="J20" s="41"/>
    </row>
    <row r="21" spans="1:16" ht="409.6" x14ac:dyDescent="0.3">
      <c r="A21" s="32" t="s">
        <v>43</v>
      </c>
      <c r="B21" s="39"/>
      <c r="C21" s="40"/>
      <c r="D21" s="40"/>
      <c r="E21" s="34" t="s">
        <v>77</v>
      </c>
      <c r="F21" s="40"/>
      <c r="G21" s="40"/>
      <c r="H21" s="40"/>
      <c r="I21" s="40"/>
      <c r="J21" s="41"/>
    </row>
    <row r="22" spans="1:16" x14ac:dyDescent="0.3">
      <c r="A22" s="26" t="s">
        <v>33</v>
      </c>
      <c r="B22" s="27"/>
      <c r="C22" s="28" t="s">
        <v>78</v>
      </c>
      <c r="D22" s="29"/>
      <c r="E22" s="26" t="s">
        <v>79</v>
      </c>
      <c r="F22" s="29"/>
      <c r="G22" s="29"/>
      <c r="H22" s="29"/>
      <c r="I22" s="30">
        <f>SUMIFS(I23:I58,A23:A58,"P")</f>
        <v>0</v>
      </c>
      <c r="J22" s="31"/>
    </row>
    <row r="23" spans="1:16" x14ac:dyDescent="0.3">
      <c r="A23" s="32" t="s">
        <v>36</v>
      </c>
      <c r="B23" s="32">
        <v>4</v>
      </c>
      <c r="C23" s="33" t="s">
        <v>80</v>
      </c>
      <c r="D23" s="32" t="s">
        <v>38</v>
      </c>
      <c r="E23" s="34" t="s">
        <v>81</v>
      </c>
      <c r="F23" s="35" t="s">
        <v>69</v>
      </c>
      <c r="G23" s="36">
        <v>521.04499999999996</v>
      </c>
      <c r="H23" s="37">
        <v>0</v>
      </c>
      <c r="I23" s="37">
        <f>ROUND(G23*H23,P4)</f>
        <v>0</v>
      </c>
      <c r="J23" s="32"/>
      <c r="O23" s="38">
        <f>I23*0.21</f>
        <v>0</v>
      </c>
      <c r="P23">
        <v>3</v>
      </c>
    </row>
    <row r="24" spans="1:16" x14ac:dyDescent="0.3">
      <c r="A24" s="32" t="s">
        <v>41</v>
      </c>
      <c r="B24" s="39"/>
      <c r="C24" s="40"/>
      <c r="D24" s="40"/>
      <c r="E24" s="34" t="s">
        <v>82</v>
      </c>
      <c r="F24" s="40"/>
      <c r="G24" s="40"/>
      <c r="H24" s="40"/>
      <c r="I24" s="40"/>
      <c r="J24" s="41"/>
    </row>
    <row r="25" spans="1:16" ht="57.6" x14ac:dyDescent="0.3">
      <c r="A25" s="32" t="s">
        <v>57</v>
      </c>
      <c r="B25" s="39"/>
      <c r="C25" s="40"/>
      <c r="D25" s="40"/>
      <c r="E25" s="42" t="s">
        <v>83</v>
      </c>
      <c r="F25" s="40"/>
      <c r="G25" s="40"/>
      <c r="H25" s="40"/>
      <c r="I25" s="40"/>
      <c r="J25" s="41"/>
    </row>
    <row r="26" spans="1:16" ht="86.4" x14ac:dyDescent="0.3">
      <c r="A26" s="32" t="s">
        <v>43</v>
      </c>
      <c r="B26" s="39"/>
      <c r="C26" s="40"/>
      <c r="D26" s="40"/>
      <c r="E26" s="34" t="s">
        <v>84</v>
      </c>
      <c r="F26" s="40"/>
      <c r="G26" s="40"/>
      <c r="H26" s="40"/>
      <c r="I26" s="40"/>
      <c r="J26" s="41"/>
    </row>
    <row r="27" spans="1:16" x14ac:dyDescent="0.3">
      <c r="A27" s="32" t="s">
        <v>36</v>
      </c>
      <c r="B27" s="32">
        <v>5</v>
      </c>
      <c r="C27" s="33" t="s">
        <v>85</v>
      </c>
      <c r="D27" s="32" t="s">
        <v>38</v>
      </c>
      <c r="E27" s="34" t="s">
        <v>86</v>
      </c>
      <c r="F27" s="35" t="s">
        <v>69</v>
      </c>
      <c r="G27" s="36">
        <v>896</v>
      </c>
      <c r="H27" s="37">
        <v>0</v>
      </c>
      <c r="I27" s="37">
        <f>ROUND(G27*H27,P4)</f>
        <v>0</v>
      </c>
      <c r="J27" s="32"/>
      <c r="O27" s="38">
        <f>I27*0.21</f>
        <v>0</v>
      </c>
      <c r="P27">
        <v>3</v>
      </c>
    </row>
    <row r="28" spans="1:16" x14ac:dyDescent="0.3">
      <c r="A28" s="32" t="s">
        <v>41</v>
      </c>
      <c r="B28" s="39"/>
      <c r="C28" s="40"/>
      <c r="D28" s="40"/>
      <c r="E28" s="46" t="s">
        <v>38</v>
      </c>
      <c r="F28" s="40"/>
      <c r="G28" s="40"/>
      <c r="H28" s="40"/>
      <c r="I28" s="40"/>
      <c r="J28" s="41"/>
    </row>
    <row r="29" spans="1:16" x14ac:dyDescent="0.3">
      <c r="A29" s="32" t="s">
        <v>57</v>
      </c>
      <c r="B29" s="39"/>
      <c r="C29" s="40"/>
      <c r="D29" s="40"/>
      <c r="E29" s="42" t="s">
        <v>87</v>
      </c>
      <c r="F29" s="40"/>
      <c r="G29" s="40"/>
      <c r="H29" s="40"/>
      <c r="I29" s="40"/>
      <c r="J29" s="41"/>
    </row>
    <row r="30" spans="1:16" ht="115.2" x14ac:dyDescent="0.3">
      <c r="A30" s="32" t="s">
        <v>43</v>
      </c>
      <c r="B30" s="39"/>
      <c r="C30" s="40"/>
      <c r="D30" s="40"/>
      <c r="E30" s="34" t="s">
        <v>88</v>
      </c>
      <c r="F30" s="40"/>
      <c r="G30" s="40"/>
      <c r="H30" s="40"/>
      <c r="I30" s="40"/>
      <c r="J30" s="41"/>
    </row>
    <row r="31" spans="1:16" x14ac:dyDescent="0.3">
      <c r="A31" s="32" t="s">
        <v>36</v>
      </c>
      <c r="B31" s="32">
        <v>6</v>
      </c>
      <c r="C31" s="33" t="s">
        <v>89</v>
      </c>
      <c r="D31" s="32" t="s">
        <v>38</v>
      </c>
      <c r="E31" s="34" t="s">
        <v>90</v>
      </c>
      <c r="F31" s="35" t="s">
        <v>91</v>
      </c>
      <c r="G31" s="36">
        <v>8968</v>
      </c>
      <c r="H31" s="37">
        <v>0</v>
      </c>
      <c r="I31" s="37">
        <f>ROUND(G31*H31,P4)</f>
        <v>0</v>
      </c>
      <c r="J31" s="32"/>
      <c r="O31" s="38">
        <f>I31*0.21</f>
        <v>0</v>
      </c>
      <c r="P31">
        <v>3</v>
      </c>
    </row>
    <row r="32" spans="1:16" x14ac:dyDescent="0.3">
      <c r="A32" s="32" t="s">
        <v>41</v>
      </c>
      <c r="B32" s="39"/>
      <c r="C32" s="40"/>
      <c r="D32" s="40"/>
      <c r="E32" s="46" t="s">
        <v>38</v>
      </c>
      <c r="F32" s="40"/>
      <c r="G32" s="40"/>
      <c r="H32" s="40"/>
      <c r="I32" s="40"/>
      <c r="J32" s="41"/>
    </row>
    <row r="33" spans="1:16" ht="28.8" x14ac:dyDescent="0.3">
      <c r="A33" s="32" t="s">
        <v>57</v>
      </c>
      <c r="B33" s="39"/>
      <c r="C33" s="40"/>
      <c r="D33" s="40"/>
      <c r="E33" s="42" t="s">
        <v>92</v>
      </c>
      <c r="F33" s="40"/>
      <c r="G33" s="40"/>
      <c r="H33" s="40"/>
      <c r="I33" s="40"/>
      <c r="J33" s="41"/>
    </row>
    <row r="34" spans="1:16" ht="100.8" x14ac:dyDescent="0.3">
      <c r="A34" s="32" t="s">
        <v>43</v>
      </c>
      <c r="B34" s="39"/>
      <c r="C34" s="40"/>
      <c r="D34" s="40"/>
      <c r="E34" s="34" t="s">
        <v>93</v>
      </c>
      <c r="F34" s="40"/>
      <c r="G34" s="40"/>
      <c r="H34" s="40"/>
      <c r="I34" s="40"/>
      <c r="J34" s="41"/>
    </row>
    <row r="35" spans="1:16" x14ac:dyDescent="0.3">
      <c r="A35" s="32" t="s">
        <v>36</v>
      </c>
      <c r="B35" s="32">
        <v>7</v>
      </c>
      <c r="C35" s="33" t="s">
        <v>94</v>
      </c>
      <c r="D35" s="32" t="s">
        <v>38</v>
      </c>
      <c r="E35" s="34" t="s">
        <v>95</v>
      </c>
      <c r="F35" s="35" t="s">
        <v>91</v>
      </c>
      <c r="G35" s="36">
        <v>4480</v>
      </c>
      <c r="H35" s="37">
        <v>0</v>
      </c>
      <c r="I35" s="37">
        <f>ROUND(G35*H35,P4)</f>
        <v>0</v>
      </c>
      <c r="J35" s="32"/>
      <c r="O35" s="38">
        <f>I35*0.21</f>
        <v>0</v>
      </c>
      <c r="P35">
        <v>3</v>
      </c>
    </row>
    <row r="36" spans="1:16" x14ac:dyDescent="0.3">
      <c r="A36" s="32" t="s">
        <v>41</v>
      </c>
      <c r="B36" s="39"/>
      <c r="C36" s="40"/>
      <c r="D36" s="40"/>
      <c r="E36" s="46" t="s">
        <v>38</v>
      </c>
      <c r="F36" s="40"/>
      <c r="G36" s="40"/>
      <c r="H36" s="40"/>
      <c r="I36" s="40"/>
      <c r="J36" s="41"/>
    </row>
    <row r="37" spans="1:16" x14ac:dyDescent="0.3">
      <c r="A37" s="32" t="s">
        <v>57</v>
      </c>
      <c r="B37" s="39"/>
      <c r="C37" s="40"/>
      <c r="D37" s="40"/>
      <c r="E37" s="42" t="s">
        <v>96</v>
      </c>
      <c r="F37" s="40"/>
      <c r="G37" s="40"/>
      <c r="H37" s="40"/>
      <c r="I37" s="40"/>
      <c r="J37" s="41"/>
    </row>
    <row r="38" spans="1:16" ht="187.2" x14ac:dyDescent="0.3">
      <c r="A38" s="32" t="s">
        <v>43</v>
      </c>
      <c r="B38" s="39"/>
      <c r="C38" s="40"/>
      <c r="D38" s="40"/>
      <c r="E38" s="34" t="s">
        <v>97</v>
      </c>
      <c r="F38" s="40"/>
      <c r="G38" s="40"/>
      <c r="H38" s="40"/>
      <c r="I38" s="40"/>
      <c r="J38" s="41"/>
    </row>
    <row r="39" spans="1:16" x14ac:dyDescent="0.3">
      <c r="A39" s="32" t="s">
        <v>36</v>
      </c>
      <c r="B39" s="32">
        <v>8</v>
      </c>
      <c r="C39" s="33" t="s">
        <v>98</v>
      </c>
      <c r="D39" s="32" t="s">
        <v>38</v>
      </c>
      <c r="E39" s="34" t="s">
        <v>99</v>
      </c>
      <c r="F39" s="35" t="s">
        <v>91</v>
      </c>
      <c r="G39" s="36">
        <v>4452</v>
      </c>
      <c r="H39" s="37">
        <v>0</v>
      </c>
      <c r="I39" s="37">
        <f>ROUND(G39*H39,P4)</f>
        <v>0</v>
      </c>
      <c r="J39" s="32"/>
      <c r="O39" s="38">
        <f>I39*0.21</f>
        <v>0</v>
      </c>
      <c r="P39">
        <v>3</v>
      </c>
    </row>
    <row r="40" spans="1:16" x14ac:dyDescent="0.3">
      <c r="A40" s="32" t="s">
        <v>41</v>
      </c>
      <c r="B40" s="39"/>
      <c r="C40" s="40"/>
      <c r="D40" s="40"/>
      <c r="E40" s="46" t="s">
        <v>38</v>
      </c>
      <c r="F40" s="40"/>
      <c r="G40" s="40"/>
      <c r="H40" s="40"/>
      <c r="I40" s="40"/>
      <c r="J40" s="41"/>
    </row>
    <row r="41" spans="1:16" x14ac:dyDescent="0.3">
      <c r="A41" s="32" t="s">
        <v>57</v>
      </c>
      <c r="B41" s="39"/>
      <c r="C41" s="40"/>
      <c r="D41" s="40"/>
      <c r="E41" s="42" t="s">
        <v>100</v>
      </c>
      <c r="F41" s="40"/>
      <c r="G41" s="40"/>
      <c r="H41" s="40"/>
      <c r="I41" s="40"/>
      <c r="J41" s="41"/>
    </row>
    <row r="42" spans="1:16" ht="187.2" x14ac:dyDescent="0.3">
      <c r="A42" s="32" t="s">
        <v>43</v>
      </c>
      <c r="B42" s="39"/>
      <c r="C42" s="40"/>
      <c r="D42" s="40"/>
      <c r="E42" s="34" t="s">
        <v>97</v>
      </c>
      <c r="F42" s="40"/>
      <c r="G42" s="40"/>
      <c r="H42" s="40"/>
      <c r="I42" s="40"/>
      <c r="J42" s="41"/>
    </row>
    <row r="43" spans="1:16" x14ac:dyDescent="0.3">
      <c r="A43" s="32" t="s">
        <v>36</v>
      </c>
      <c r="B43" s="32">
        <v>9</v>
      </c>
      <c r="C43" s="33" t="s">
        <v>101</v>
      </c>
      <c r="D43" s="32" t="s">
        <v>38</v>
      </c>
      <c r="E43" s="34" t="s">
        <v>102</v>
      </c>
      <c r="F43" s="35" t="s">
        <v>69</v>
      </c>
      <c r="G43" s="36">
        <v>325.7</v>
      </c>
      <c r="H43" s="37">
        <v>0</v>
      </c>
      <c r="I43" s="37">
        <f>ROUND(G43*H43,P4)</f>
        <v>0</v>
      </c>
      <c r="J43" s="32"/>
      <c r="O43" s="38">
        <f>I43*0.21</f>
        <v>0</v>
      </c>
      <c r="P43">
        <v>3</v>
      </c>
    </row>
    <row r="44" spans="1:16" x14ac:dyDescent="0.3">
      <c r="A44" s="32" t="s">
        <v>41</v>
      </c>
      <c r="B44" s="39"/>
      <c r="C44" s="40"/>
      <c r="D44" s="40"/>
      <c r="E44" s="46" t="s">
        <v>38</v>
      </c>
      <c r="F44" s="40"/>
      <c r="G44" s="40"/>
      <c r="H44" s="40"/>
      <c r="I44" s="40"/>
      <c r="J44" s="41"/>
    </row>
    <row r="45" spans="1:16" ht="57.6" x14ac:dyDescent="0.3">
      <c r="A45" s="32" t="s">
        <v>57</v>
      </c>
      <c r="B45" s="39"/>
      <c r="C45" s="40"/>
      <c r="D45" s="40"/>
      <c r="E45" s="42" t="s">
        <v>103</v>
      </c>
      <c r="F45" s="40"/>
      <c r="G45" s="40"/>
      <c r="H45" s="40"/>
      <c r="I45" s="40"/>
      <c r="J45" s="41"/>
    </row>
    <row r="46" spans="1:16" ht="187.2" x14ac:dyDescent="0.3">
      <c r="A46" s="32" t="s">
        <v>43</v>
      </c>
      <c r="B46" s="39"/>
      <c r="C46" s="40"/>
      <c r="D46" s="40"/>
      <c r="E46" s="34" t="s">
        <v>97</v>
      </c>
      <c r="F46" s="40"/>
      <c r="G46" s="40"/>
      <c r="H46" s="40"/>
      <c r="I46" s="40"/>
      <c r="J46" s="41"/>
    </row>
    <row r="47" spans="1:16" x14ac:dyDescent="0.3">
      <c r="A47" s="32" t="s">
        <v>36</v>
      </c>
      <c r="B47" s="32">
        <v>10</v>
      </c>
      <c r="C47" s="33" t="s">
        <v>104</v>
      </c>
      <c r="D47" s="32" t="s">
        <v>38</v>
      </c>
      <c r="E47" s="34" t="s">
        <v>105</v>
      </c>
      <c r="F47" s="35" t="s">
        <v>106</v>
      </c>
      <c r="G47" s="36">
        <v>200</v>
      </c>
      <c r="H47" s="37">
        <v>0</v>
      </c>
      <c r="I47" s="37">
        <f>ROUND(G47*H47,P4)</f>
        <v>0</v>
      </c>
      <c r="J47" s="32"/>
      <c r="O47" s="38">
        <f>I47*0.21</f>
        <v>0</v>
      </c>
      <c r="P47">
        <v>3</v>
      </c>
    </row>
    <row r="48" spans="1:16" x14ac:dyDescent="0.3">
      <c r="A48" s="32" t="s">
        <v>41</v>
      </c>
      <c r="B48" s="39"/>
      <c r="C48" s="40"/>
      <c r="D48" s="40"/>
      <c r="E48" s="46" t="s">
        <v>38</v>
      </c>
      <c r="F48" s="40"/>
      <c r="G48" s="40"/>
      <c r="H48" s="40"/>
      <c r="I48" s="40"/>
      <c r="J48" s="41"/>
    </row>
    <row r="49" spans="1:16" x14ac:dyDescent="0.3">
      <c r="A49" s="32" t="s">
        <v>57</v>
      </c>
      <c r="B49" s="39"/>
      <c r="C49" s="40"/>
      <c r="D49" s="40"/>
      <c r="E49" s="42" t="s">
        <v>107</v>
      </c>
      <c r="F49" s="40"/>
      <c r="G49" s="40"/>
      <c r="H49" s="40"/>
      <c r="I49" s="40"/>
      <c r="J49" s="41"/>
    </row>
    <row r="50" spans="1:16" ht="100.8" x14ac:dyDescent="0.3">
      <c r="A50" s="32" t="s">
        <v>43</v>
      </c>
      <c r="B50" s="39"/>
      <c r="C50" s="40"/>
      <c r="D50" s="40"/>
      <c r="E50" s="34" t="s">
        <v>108</v>
      </c>
      <c r="F50" s="40"/>
      <c r="G50" s="40"/>
      <c r="H50" s="40"/>
      <c r="I50" s="40"/>
      <c r="J50" s="41"/>
    </row>
    <row r="51" spans="1:16" x14ac:dyDescent="0.3">
      <c r="A51" s="32" t="s">
        <v>36</v>
      </c>
      <c r="B51" s="32">
        <v>11</v>
      </c>
      <c r="C51" s="33" t="s">
        <v>109</v>
      </c>
      <c r="D51" s="32" t="s">
        <v>38</v>
      </c>
      <c r="E51" s="34" t="s">
        <v>110</v>
      </c>
      <c r="F51" s="35" t="s">
        <v>91</v>
      </c>
      <c r="G51" s="36">
        <v>0</v>
      </c>
      <c r="H51" s="37">
        <v>0</v>
      </c>
      <c r="I51" s="37">
        <f>ROUND(G51*H51,P4)</f>
        <v>0</v>
      </c>
      <c r="J51" s="32"/>
      <c r="O51" s="38">
        <f>I51*0.21</f>
        <v>0</v>
      </c>
      <c r="P51">
        <v>3</v>
      </c>
    </row>
    <row r="52" spans="1:16" x14ac:dyDescent="0.3">
      <c r="A52" s="32" t="s">
        <v>41</v>
      </c>
      <c r="B52" s="39"/>
      <c r="C52" s="40"/>
      <c r="D52" s="40"/>
      <c r="E52" s="46" t="s">
        <v>38</v>
      </c>
      <c r="F52" s="40"/>
      <c r="G52" s="40"/>
      <c r="H52" s="40"/>
      <c r="I52" s="40"/>
      <c r="J52" s="41"/>
    </row>
    <row r="53" spans="1:16" ht="28.8" x14ac:dyDescent="0.3">
      <c r="A53" s="32" t="s">
        <v>57</v>
      </c>
      <c r="B53" s="39"/>
      <c r="C53" s="40"/>
      <c r="D53" s="40"/>
      <c r="E53" s="42" t="s">
        <v>111</v>
      </c>
      <c r="F53" s="40"/>
      <c r="G53" s="40"/>
      <c r="H53" s="40"/>
      <c r="I53" s="40"/>
      <c r="J53" s="41"/>
    </row>
    <row r="54" spans="1:16" ht="129.6" x14ac:dyDescent="0.3">
      <c r="A54" s="32" t="s">
        <v>43</v>
      </c>
      <c r="B54" s="39"/>
      <c r="C54" s="40"/>
      <c r="D54" s="40"/>
      <c r="E54" s="34" t="s">
        <v>112</v>
      </c>
      <c r="F54" s="40"/>
      <c r="G54" s="40"/>
      <c r="H54" s="40"/>
      <c r="I54" s="40"/>
      <c r="J54" s="41"/>
    </row>
    <row r="55" spans="1:16" x14ac:dyDescent="0.3">
      <c r="A55" s="32" t="s">
        <v>36</v>
      </c>
      <c r="B55" s="32">
        <v>12</v>
      </c>
      <c r="C55" s="33" t="s">
        <v>113</v>
      </c>
      <c r="D55" s="32" t="s">
        <v>38</v>
      </c>
      <c r="E55" s="34" t="s">
        <v>114</v>
      </c>
      <c r="F55" s="35" t="s">
        <v>106</v>
      </c>
      <c r="G55" s="36">
        <v>200</v>
      </c>
      <c r="H55" s="37">
        <v>0</v>
      </c>
      <c r="I55" s="37">
        <f>ROUND(G55*H55,P4)</f>
        <v>0</v>
      </c>
      <c r="J55" s="32"/>
      <c r="O55" s="38">
        <f>I55*0.21</f>
        <v>0</v>
      </c>
      <c r="P55">
        <v>3</v>
      </c>
    </row>
    <row r="56" spans="1:16" x14ac:dyDescent="0.3">
      <c r="A56" s="32" t="s">
        <v>41</v>
      </c>
      <c r="B56" s="39"/>
      <c r="C56" s="40"/>
      <c r="D56" s="40"/>
      <c r="E56" s="34" t="s">
        <v>115</v>
      </c>
      <c r="F56" s="40"/>
      <c r="G56" s="40"/>
      <c r="H56" s="40"/>
      <c r="I56" s="40"/>
      <c r="J56" s="41"/>
    </row>
    <row r="57" spans="1:16" x14ac:dyDescent="0.3">
      <c r="A57" s="32" t="s">
        <v>57</v>
      </c>
      <c r="B57" s="39"/>
      <c r="C57" s="40"/>
      <c r="D57" s="40"/>
      <c r="E57" s="42" t="s">
        <v>107</v>
      </c>
      <c r="F57" s="40"/>
      <c r="G57" s="40"/>
      <c r="H57" s="40"/>
      <c r="I57" s="40"/>
      <c r="J57" s="41"/>
    </row>
    <row r="58" spans="1:16" ht="72" x14ac:dyDescent="0.3">
      <c r="A58" s="32" t="s">
        <v>43</v>
      </c>
      <c r="B58" s="39"/>
      <c r="C58" s="40"/>
      <c r="D58" s="40"/>
      <c r="E58" s="34" t="s">
        <v>116</v>
      </c>
      <c r="F58" s="40"/>
      <c r="G58" s="40"/>
      <c r="H58" s="40"/>
      <c r="I58" s="40"/>
      <c r="J58" s="41"/>
    </row>
    <row r="59" spans="1:16" x14ac:dyDescent="0.3">
      <c r="A59" s="26" t="s">
        <v>33</v>
      </c>
      <c r="B59" s="27"/>
      <c r="C59" s="28" t="s">
        <v>117</v>
      </c>
      <c r="D59" s="29"/>
      <c r="E59" s="26" t="s">
        <v>118</v>
      </c>
      <c r="F59" s="29"/>
      <c r="G59" s="29"/>
      <c r="H59" s="29"/>
      <c r="I59" s="30">
        <f>SUMIFS(I60:I71,A60:A71,"P")</f>
        <v>0</v>
      </c>
      <c r="J59" s="31"/>
    </row>
    <row r="60" spans="1:16" x14ac:dyDescent="0.3">
      <c r="A60" s="32" t="s">
        <v>36</v>
      </c>
      <c r="B60" s="32">
        <v>14</v>
      </c>
      <c r="C60" s="33" t="s">
        <v>119</v>
      </c>
      <c r="D60" s="32" t="s">
        <v>38</v>
      </c>
      <c r="E60" s="34" t="s">
        <v>120</v>
      </c>
      <c r="F60" s="35" t="s">
        <v>121</v>
      </c>
      <c r="G60" s="36">
        <v>2</v>
      </c>
      <c r="H60" s="37">
        <v>0</v>
      </c>
      <c r="I60" s="37">
        <f>ROUND(G60*H60,P4)</f>
        <v>0</v>
      </c>
      <c r="J60" s="32"/>
      <c r="O60" s="38">
        <f>I60*0.21</f>
        <v>0</v>
      </c>
      <c r="P60">
        <v>3</v>
      </c>
    </row>
    <row r="61" spans="1:16" ht="28.8" x14ac:dyDescent="0.3">
      <c r="A61" s="32" t="s">
        <v>41</v>
      </c>
      <c r="B61" s="39"/>
      <c r="C61" s="40"/>
      <c r="D61" s="40"/>
      <c r="E61" s="34" t="s">
        <v>122</v>
      </c>
      <c r="F61" s="40"/>
      <c r="G61" s="40"/>
      <c r="H61" s="40"/>
      <c r="I61" s="40"/>
      <c r="J61" s="41"/>
    </row>
    <row r="62" spans="1:16" x14ac:dyDescent="0.3">
      <c r="A62" s="32" t="s">
        <v>57</v>
      </c>
      <c r="B62" s="39"/>
      <c r="C62" s="40"/>
      <c r="D62" s="40"/>
      <c r="E62" s="42" t="s">
        <v>123</v>
      </c>
      <c r="F62" s="40"/>
      <c r="G62" s="40"/>
      <c r="H62" s="40"/>
      <c r="I62" s="40"/>
      <c r="J62" s="41"/>
    </row>
    <row r="63" spans="1:16" ht="72" x14ac:dyDescent="0.3">
      <c r="A63" s="32" t="s">
        <v>43</v>
      </c>
      <c r="B63" s="39"/>
      <c r="C63" s="40"/>
      <c r="D63" s="40"/>
      <c r="E63" s="34" t="s">
        <v>124</v>
      </c>
      <c r="F63" s="40"/>
      <c r="G63" s="40"/>
      <c r="H63" s="40"/>
      <c r="I63" s="40"/>
      <c r="J63" s="41"/>
    </row>
    <row r="64" spans="1:16" x14ac:dyDescent="0.3">
      <c r="A64" s="32" t="s">
        <v>36</v>
      </c>
      <c r="B64" s="32">
        <v>15</v>
      </c>
      <c r="C64" s="33" t="s">
        <v>125</v>
      </c>
      <c r="D64" s="32" t="s">
        <v>38</v>
      </c>
      <c r="E64" s="34" t="s">
        <v>126</v>
      </c>
      <c r="F64" s="35" t="s">
        <v>121</v>
      </c>
      <c r="G64" s="36">
        <v>18</v>
      </c>
      <c r="H64" s="37">
        <v>0</v>
      </c>
      <c r="I64" s="37">
        <f>ROUND(G64*H64,P4)</f>
        <v>0</v>
      </c>
      <c r="J64" s="32"/>
      <c r="O64" s="38">
        <f>I64*0.21</f>
        <v>0</v>
      </c>
      <c r="P64">
        <v>3</v>
      </c>
    </row>
    <row r="65" spans="1:16" ht="28.8" x14ac:dyDescent="0.3">
      <c r="A65" s="32" t="s">
        <v>41</v>
      </c>
      <c r="B65" s="39"/>
      <c r="C65" s="40"/>
      <c r="D65" s="40"/>
      <c r="E65" s="34" t="s">
        <v>122</v>
      </c>
      <c r="F65" s="40"/>
      <c r="G65" s="40"/>
      <c r="H65" s="40"/>
      <c r="I65" s="40"/>
      <c r="J65" s="41"/>
    </row>
    <row r="66" spans="1:16" x14ac:dyDescent="0.3">
      <c r="A66" s="32" t="s">
        <v>57</v>
      </c>
      <c r="B66" s="39"/>
      <c r="C66" s="40"/>
      <c r="D66" s="40"/>
      <c r="E66" s="42" t="s">
        <v>127</v>
      </c>
      <c r="F66" s="40"/>
      <c r="G66" s="40"/>
      <c r="H66" s="40"/>
      <c r="I66" s="40"/>
      <c r="J66" s="41"/>
    </row>
    <row r="67" spans="1:16" ht="72" x14ac:dyDescent="0.3">
      <c r="A67" s="32" t="s">
        <v>43</v>
      </c>
      <c r="B67" s="39"/>
      <c r="C67" s="40"/>
      <c r="D67" s="40"/>
      <c r="E67" s="34" t="s">
        <v>124</v>
      </c>
      <c r="F67" s="40"/>
      <c r="G67" s="40"/>
      <c r="H67" s="40"/>
      <c r="I67" s="40"/>
      <c r="J67" s="41"/>
    </row>
    <row r="68" spans="1:16" x14ac:dyDescent="0.3">
      <c r="A68" s="32" t="s">
        <v>36</v>
      </c>
      <c r="B68" s="32">
        <v>16</v>
      </c>
      <c r="C68" s="33" t="s">
        <v>128</v>
      </c>
      <c r="D68" s="32" t="s">
        <v>38</v>
      </c>
      <c r="E68" s="34" t="s">
        <v>129</v>
      </c>
      <c r="F68" s="35" t="s">
        <v>121</v>
      </c>
      <c r="G68" s="36">
        <v>2</v>
      </c>
      <c r="H68" s="37">
        <v>0</v>
      </c>
      <c r="I68" s="37">
        <f>ROUND(G68*H68,P4)</f>
        <v>0</v>
      </c>
      <c r="J68" s="32"/>
      <c r="O68" s="38">
        <f>I68*0.21</f>
        <v>0</v>
      </c>
      <c r="P68">
        <v>3</v>
      </c>
    </row>
    <row r="69" spans="1:16" ht="28.8" x14ac:dyDescent="0.3">
      <c r="A69" s="32" t="s">
        <v>41</v>
      </c>
      <c r="B69" s="39"/>
      <c r="C69" s="40"/>
      <c r="D69" s="40"/>
      <c r="E69" s="34" t="s">
        <v>122</v>
      </c>
      <c r="F69" s="40"/>
      <c r="G69" s="40"/>
      <c r="H69" s="40"/>
      <c r="I69" s="40"/>
      <c r="J69" s="41"/>
    </row>
    <row r="70" spans="1:16" x14ac:dyDescent="0.3">
      <c r="A70" s="32" t="s">
        <v>57</v>
      </c>
      <c r="B70" s="39"/>
      <c r="C70" s="40"/>
      <c r="D70" s="40"/>
      <c r="E70" s="42" t="s">
        <v>123</v>
      </c>
      <c r="F70" s="40"/>
      <c r="G70" s="40"/>
      <c r="H70" s="40"/>
      <c r="I70" s="40"/>
      <c r="J70" s="41"/>
    </row>
    <row r="71" spans="1:16" ht="72" x14ac:dyDescent="0.3">
      <c r="A71" s="32" t="s">
        <v>43</v>
      </c>
      <c r="B71" s="39"/>
      <c r="C71" s="40"/>
      <c r="D71" s="40"/>
      <c r="E71" s="34" t="s">
        <v>124</v>
      </c>
      <c r="F71" s="40"/>
      <c r="G71" s="40"/>
      <c r="H71" s="40"/>
      <c r="I71" s="40"/>
      <c r="J71" s="41"/>
    </row>
    <row r="72" spans="1:16" x14ac:dyDescent="0.3">
      <c r="A72" s="26" t="s">
        <v>33</v>
      </c>
      <c r="B72" s="27"/>
      <c r="C72" s="28" t="s">
        <v>130</v>
      </c>
      <c r="D72" s="29"/>
      <c r="E72" s="26" t="s">
        <v>131</v>
      </c>
      <c r="F72" s="29"/>
      <c r="G72" s="29"/>
      <c r="H72" s="29"/>
      <c r="I72" s="30">
        <f>SUMIFS(I73:I88,A73:A88,"P")</f>
        <v>0</v>
      </c>
      <c r="J72" s="31"/>
    </row>
    <row r="73" spans="1:16" x14ac:dyDescent="0.3">
      <c r="A73" s="32" t="s">
        <v>36</v>
      </c>
      <c r="B73" s="32">
        <v>13</v>
      </c>
      <c r="C73" s="33" t="s">
        <v>132</v>
      </c>
      <c r="D73" s="32" t="s">
        <v>38</v>
      </c>
      <c r="E73" s="34" t="s">
        <v>133</v>
      </c>
      <c r="F73" s="35" t="s">
        <v>121</v>
      </c>
      <c r="G73" s="36">
        <v>1</v>
      </c>
      <c r="H73" s="37">
        <v>0</v>
      </c>
      <c r="I73" s="37">
        <f>ROUND(G73*H73,P4)</f>
        <v>0</v>
      </c>
      <c r="J73" s="32"/>
      <c r="O73" s="38">
        <f>I73*0.21</f>
        <v>0</v>
      </c>
      <c r="P73">
        <v>3</v>
      </c>
    </row>
    <row r="74" spans="1:16" x14ac:dyDescent="0.3">
      <c r="A74" s="32" t="s">
        <v>41</v>
      </c>
      <c r="B74" s="39"/>
      <c r="C74" s="40"/>
      <c r="D74" s="40"/>
      <c r="E74" s="46" t="s">
        <v>38</v>
      </c>
      <c r="F74" s="40"/>
      <c r="G74" s="40"/>
      <c r="H74" s="40"/>
      <c r="I74" s="40"/>
      <c r="J74" s="41"/>
    </row>
    <row r="75" spans="1:16" x14ac:dyDescent="0.3">
      <c r="A75" s="32" t="s">
        <v>57</v>
      </c>
      <c r="B75" s="39"/>
      <c r="C75" s="40"/>
      <c r="D75" s="40"/>
      <c r="E75" s="42" t="s">
        <v>134</v>
      </c>
      <c r="F75" s="40"/>
      <c r="G75" s="40"/>
      <c r="H75" s="40"/>
      <c r="I75" s="40"/>
      <c r="J75" s="41"/>
    </row>
    <row r="76" spans="1:16" ht="115.2" x14ac:dyDescent="0.3">
      <c r="A76" s="32" t="s">
        <v>43</v>
      </c>
      <c r="B76" s="39"/>
      <c r="C76" s="40"/>
      <c r="D76" s="40"/>
      <c r="E76" s="34" t="s">
        <v>135</v>
      </c>
      <c r="F76" s="40"/>
      <c r="G76" s="40"/>
      <c r="H76" s="40"/>
      <c r="I76" s="40"/>
      <c r="J76" s="41"/>
    </row>
    <row r="77" spans="1:16" x14ac:dyDescent="0.3">
      <c r="A77" s="32" t="s">
        <v>36</v>
      </c>
      <c r="B77" s="32">
        <v>17</v>
      </c>
      <c r="C77" s="33" t="s">
        <v>136</v>
      </c>
      <c r="D77" s="32" t="s">
        <v>38</v>
      </c>
      <c r="E77" s="34" t="s">
        <v>137</v>
      </c>
      <c r="F77" s="35" t="s">
        <v>106</v>
      </c>
      <c r="G77" s="36">
        <v>200</v>
      </c>
      <c r="H77" s="37">
        <v>0</v>
      </c>
      <c r="I77" s="37">
        <f>ROUND(G77*H77,P4)</f>
        <v>0</v>
      </c>
      <c r="J77" s="32"/>
      <c r="O77" s="38">
        <f>I77*0.21</f>
        <v>0</v>
      </c>
      <c r="P77">
        <v>3</v>
      </c>
    </row>
    <row r="78" spans="1:16" x14ac:dyDescent="0.3">
      <c r="A78" s="32" t="s">
        <v>41</v>
      </c>
      <c r="B78" s="39"/>
      <c r="C78" s="40"/>
      <c r="D78" s="40"/>
      <c r="E78" s="34" t="s">
        <v>138</v>
      </c>
      <c r="F78" s="40"/>
      <c r="G78" s="40"/>
      <c r="H78" s="40"/>
      <c r="I78" s="40"/>
      <c r="J78" s="41"/>
    </row>
    <row r="79" spans="1:16" x14ac:dyDescent="0.3">
      <c r="A79" s="32" t="s">
        <v>57</v>
      </c>
      <c r="B79" s="39"/>
      <c r="C79" s="40"/>
      <c r="D79" s="40"/>
      <c r="E79" s="42" t="s">
        <v>107</v>
      </c>
      <c r="F79" s="40"/>
      <c r="G79" s="40"/>
      <c r="H79" s="40"/>
      <c r="I79" s="40"/>
      <c r="J79" s="41"/>
    </row>
    <row r="80" spans="1:16" ht="72" x14ac:dyDescent="0.3">
      <c r="A80" s="32" t="s">
        <v>43</v>
      </c>
      <c r="B80" s="39"/>
      <c r="C80" s="40"/>
      <c r="D80" s="40"/>
      <c r="E80" s="34" t="s">
        <v>139</v>
      </c>
      <c r="F80" s="40"/>
      <c r="G80" s="40"/>
      <c r="H80" s="40"/>
      <c r="I80" s="40"/>
      <c r="J80" s="41"/>
    </row>
    <row r="81" spans="1:16" x14ac:dyDescent="0.3">
      <c r="A81" s="32" t="s">
        <v>36</v>
      </c>
      <c r="B81" s="32">
        <v>18</v>
      </c>
      <c r="C81" s="33" t="s">
        <v>140</v>
      </c>
      <c r="D81" s="32" t="s">
        <v>38</v>
      </c>
      <c r="E81" s="34" t="s">
        <v>141</v>
      </c>
      <c r="F81" s="35" t="s">
        <v>91</v>
      </c>
      <c r="G81" s="36">
        <v>9032</v>
      </c>
      <c r="H81" s="37">
        <v>0</v>
      </c>
      <c r="I81" s="37">
        <f>ROUND(G81*H81,P4)</f>
        <v>0</v>
      </c>
      <c r="J81" s="32"/>
      <c r="O81" s="38">
        <f>I81*0.21</f>
        <v>0</v>
      </c>
      <c r="P81">
        <v>3</v>
      </c>
    </row>
    <row r="82" spans="1:16" x14ac:dyDescent="0.3">
      <c r="A82" s="32" t="s">
        <v>41</v>
      </c>
      <c r="B82" s="39"/>
      <c r="C82" s="40"/>
      <c r="D82" s="40"/>
      <c r="E82" s="46" t="s">
        <v>38</v>
      </c>
      <c r="F82" s="40"/>
      <c r="G82" s="40"/>
      <c r="H82" s="40"/>
      <c r="I82" s="40"/>
      <c r="J82" s="41"/>
    </row>
    <row r="83" spans="1:16" x14ac:dyDescent="0.3">
      <c r="A83" s="32" t="s">
        <v>57</v>
      </c>
      <c r="B83" s="39"/>
      <c r="C83" s="40"/>
      <c r="D83" s="40"/>
      <c r="E83" s="42" t="s">
        <v>142</v>
      </c>
      <c r="F83" s="40"/>
      <c r="G83" s="40"/>
      <c r="H83" s="40"/>
      <c r="I83" s="40"/>
      <c r="J83" s="41"/>
    </row>
    <row r="84" spans="1:16" ht="72" x14ac:dyDescent="0.3">
      <c r="A84" s="32" t="s">
        <v>43</v>
      </c>
      <c r="B84" s="39"/>
      <c r="C84" s="40"/>
      <c r="D84" s="40"/>
      <c r="E84" s="34" t="s">
        <v>143</v>
      </c>
      <c r="F84" s="40"/>
      <c r="G84" s="40"/>
      <c r="H84" s="40"/>
      <c r="I84" s="40"/>
      <c r="J84" s="41"/>
    </row>
    <row r="85" spans="1:16" x14ac:dyDescent="0.3">
      <c r="A85" s="32" t="s">
        <v>36</v>
      </c>
      <c r="B85" s="32">
        <v>19</v>
      </c>
      <c r="C85" s="33" t="s">
        <v>144</v>
      </c>
      <c r="D85" s="32" t="s">
        <v>38</v>
      </c>
      <c r="E85" s="34" t="s">
        <v>145</v>
      </c>
      <c r="F85" s="35" t="s">
        <v>91</v>
      </c>
      <c r="G85" s="36">
        <v>9032</v>
      </c>
      <c r="H85" s="37">
        <v>0</v>
      </c>
      <c r="I85" s="37">
        <f>ROUND(G85*H85,P4)</f>
        <v>0</v>
      </c>
      <c r="J85" s="32"/>
      <c r="O85" s="38">
        <f>I85*0.21</f>
        <v>0</v>
      </c>
      <c r="P85">
        <v>3</v>
      </c>
    </row>
    <row r="86" spans="1:16" x14ac:dyDescent="0.3">
      <c r="A86" s="32" t="s">
        <v>41</v>
      </c>
      <c r="B86" s="39"/>
      <c r="C86" s="40"/>
      <c r="D86" s="40"/>
      <c r="E86" s="46" t="s">
        <v>38</v>
      </c>
      <c r="F86" s="40"/>
      <c r="G86" s="40"/>
      <c r="H86" s="40"/>
      <c r="I86" s="40"/>
      <c r="J86" s="41"/>
    </row>
    <row r="87" spans="1:16" x14ac:dyDescent="0.3">
      <c r="A87" s="32" t="s">
        <v>57</v>
      </c>
      <c r="B87" s="39"/>
      <c r="C87" s="40"/>
      <c r="D87" s="40"/>
      <c r="E87" s="42" t="s">
        <v>142</v>
      </c>
      <c r="F87" s="40"/>
      <c r="G87" s="40"/>
      <c r="H87" s="40"/>
      <c r="I87" s="40"/>
      <c r="J87" s="41"/>
    </row>
    <row r="88" spans="1:16" ht="72" x14ac:dyDescent="0.3">
      <c r="A88" s="32" t="s">
        <v>43</v>
      </c>
      <c r="B88" s="43"/>
      <c r="C88" s="44"/>
      <c r="D88" s="44"/>
      <c r="E88" s="34" t="s">
        <v>143</v>
      </c>
      <c r="F88" s="44"/>
      <c r="G88" s="44"/>
      <c r="H88" s="44"/>
      <c r="I88" s="44"/>
      <c r="J88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topLeftCell="B1" workbookViewId="0">
      <selection activeCell="E3" sqref="E3"/>
    </sheetView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15"/>
      <c r="D2" s="15"/>
      <c r="E2" s="16" t="s">
        <v>16</v>
      </c>
      <c r="F2" s="15"/>
      <c r="G2" s="15"/>
      <c r="H2" s="15"/>
      <c r="I2" s="15"/>
      <c r="J2" s="17"/>
    </row>
    <row r="3" spans="1:16" x14ac:dyDescent="0.3">
      <c r="A3" s="3" t="s">
        <v>17</v>
      </c>
      <c r="B3" s="18" t="s">
        <v>18</v>
      </c>
      <c r="C3" s="49" t="s">
        <v>19</v>
      </c>
      <c r="D3" s="50"/>
      <c r="E3" s="19" t="s">
        <v>157</v>
      </c>
      <c r="F3" s="15"/>
      <c r="G3" s="15"/>
      <c r="H3" s="20" t="s">
        <v>14</v>
      </c>
      <c r="I3" s="21">
        <f>SUMIFS(I8:I16,A8:A16,"SD")</f>
        <v>0</v>
      </c>
      <c r="J3" s="17"/>
      <c r="O3">
        <v>0</v>
      </c>
      <c r="P3">
        <v>2</v>
      </c>
    </row>
    <row r="4" spans="1:16" x14ac:dyDescent="0.3">
      <c r="A4" s="3" t="s">
        <v>20</v>
      </c>
      <c r="B4" s="18" t="s">
        <v>21</v>
      </c>
      <c r="C4" s="49" t="s">
        <v>14</v>
      </c>
      <c r="D4" s="50"/>
      <c r="E4" s="19" t="s">
        <v>15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3">
      <c r="A5" s="51" t="s">
        <v>22</v>
      </c>
      <c r="B5" s="52" t="s">
        <v>23</v>
      </c>
      <c r="C5" s="53" t="s">
        <v>24</v>
      </c>
      <c r="D5" s="53" t="s">
        <v>25</v>
      </c>
      <c r="E5" s="53" t="s">
        <v>26</v>
      </c>
      <c r="F5" s="53" t="s">
        <v>27</v>
      </c>
      <c r="G5" s="53" t="s">
        <v>28</v>
      </c>
      <c r="H5" s="53" t="s">
        <v>29</v>
      </c>
      <c r="I5" s="53"/>
      <c r="J5" s="54" t="s">
        <v>30</v>
      </c>
      <c r="O5">
        <v>0.21</v>
      </c>
    </row>
    <row r="6" spans="1:16" x14ac:dyDescent="0.3">
      <c r="A6" s="51"/>
      <c r="B6" s="52"/>
      <c r="C6" s="53"/>
      <c r="D6" s="53"/>
      <c r="E6" s="53"/>
      <c r="F6" s="53"/>
      <c r="G6" s="53"/>
      <c r="H6" s="6" t="s">
        <v>31</v>
      </c>
      <c r="I6" s="6" t="s">
        <v>32</v>
      </c>
      <c r="J6" s="54"/>
    </row>
    <row r="7" spans="1:16" x14ac:dyDescent="0.3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3">
      <c r="A8" s="26" t="s">
        <v>33</v>
      </c>
      <c r="B8" s="27"/>
      <c r="C8" s="28" t="s">
        <v>34</v>
      </c>
      <c r="D8" s="29"/>
      <c r="E8" s="26" t="s">
        <v>35</v>
      </c>
      <c r="F8" s="29"/>
      <c r="G8" s="29"/>
      <c r="H8" s="29"/>
      <c r="I8" s="30">
        <f>SUMIFS(I9:I16,A9:A16,"P")</f>
        <v>0</v>
      </c>
      <c r="J8" s="31"/>
    </row>
    <row r="9" spans="1:16" x14ac:dyDescent="0.3">
      <c r="A9" s="32" t="s">
        <v>36</v>
      </c>
      <c r="B9" s="32">
        <v>1</v>
      </c>
      <c r="C9" s="33" t="s">
        <v>146</v>
      </c>
      <c r="D9" s="32" t="s">
        <v>38</v>
      </c>
      <c r="E9" s="34" t="s">
        <v>147</v>
      </c>
      <c r="F9" s="35" t="s">
        <v>40</v>
      </c>
      <c r="G9" s="36">
        <v>1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3">
      <c r="A10" s="32" t="s">
        <v>41</v>
      </c>
      <c r="B10" s="39"/>
      <c r="C10" s="40"/>
      <c r="D10" s="40"/>
      <c r="E10" s="34" t="s">
        <v>148</v>
      </c>
      <c r="F10" s="40"/>
      <c r="G10" s="40"/>
      <c r="H10" s="40"/>
      <c r="I10" s="40"/>
      <c r="J10" s="41"/>
    </row>
    <row r="11" spans="1:16" ht="28.8" x14ac:dyDescent="0.3">
      <c r="A11" s="32" t="s">
        <v>57</v>
      </c>
      <c r="B11" s="39"/>
      <c r="C11" s="40"/>
      <c r="D11" s="40"/>
      <c r="E11" s="42" t="s">
        <v>149</v>
      </c>
      <c r="F11" s="40"/>
      <c r="G11" s="40"/>
      <c r="H11" s="40"/>
      <c r="I11" s="40"/>
      <c r="J11" s="41"/>
    </row>
    <row r="12" spans="1:16" ht="72" x14ac:dyDescent="0.3">
      <c r="A12" s="32" t="s">
        <v>43</v>
      </c>
      <c r="B12" s="39"/>
      <c r="C12" s="40"/>
      <c r="D12" s="40"/>
      <c r="E12" s="34" t="s">
        <v>150</v>
      </c>
      <c r="F12" s="40"/>
      <c r="G12" s="40"/>
      <c r="H12" s="40"/>
      <c r="I12" s="40"/>
      <c r="J12" s="41"/>
    </row>
    <row r="13" spans="1:16" x14ac:dyDescent="0.3">
      <c r="A13" s="32" t="s">
        <v>36</v>
      </c>
      <c r="B13" s="32">
        <v>2</v>
      </c>
      <c r="C13" s="33" t="s">
        <v>151</v>
      </c>
      <c r="D13" s="32" t="s">
        <v>38</v>
      </c>
      <c r="E13" s="34" t="s">
        <v>152</v>
      </c>
      <c r="F13" s="35" t="s">
        <v>40</v>
      </c>
      <c r="G13" s="36">
        <v>1</v>
      </c>
      <c r="H13" s="37">
        <v>0</v>
      </c>
      <c r="I13" s="37">
        <f>ROUND(G13*H13,P4)</f>
        <v>0</v>
      </c>
      <c r="J13" s="32"/>
      <c r="O13" s="38">
        <f>I13*0.21</f>
        <v>0</v>
      </c>
      <c r="P13">
        <v>3</v>
      </c>
    </row>
    <row r="14" spans="1:16" ht="28.8" x14ac:dyDescent="0.3">
      <c r="A14" s="32" t="s">
        <v>41</v>
      </c>
      <c r="B14" s="39"/>
      <c r="C14" s="40"/>
      <c r="D14" s="40"/>
      <c r="E14" s="34" t="s">
        <v>153</v>
      </c>
      <c r="F14" s="40"/>
      <c r="G14" s="40"/>
      <c r="H14" s="40"/>
      <c r="I14" s="40"/>
      <c r="J14" s="41"/>
    </row>
    <row r="15" spans="1:16" ht="28.8" x14ac:dyDescent="0.3">
      <c r="A15" s="32" t="s">
        <v>57</v>
      </c>
      <c r="B15" s="39"/>
      <c r="C15" s="40"/>
      <c r="D15" s="40"/>
      <c r="E15" s="42" t="s">
        <v>154</v>
      </c>
      <c r="F15" s="40"/>
      <c r="G15" s="40"/>
      <c r="H15" s="40"/>
      <c r="I15" s="40"/>
      <c r="J15" s="41"/>
    </row>
    <row r="16" spans="1:16" ht="57.6" x14ac:dyDescent="0.3">
      <c r="A16" s="32" t="s">
        <v>43</v>
      </c>
      <c r="B16" s="43"/>
      <c r="C16" s="44"/>
      <c r="D16" s="44"/>
      <c r="E16" s="34" t="s">
        <v>155</v>
      </c>
      <c r="F16" s="44"/>
      <c r="G16" s="44"/>
      <c r="H16" s="44"/>
      <c r="I16" s="44"/>
      <c r="J16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SO 000</vt:lpstr>
      <vt:lpstr>SO 101</vt:lpstr>
      <vt:lpstr>SO 901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Budař Rostislav</dc:creator>
  <cp:lastModifiedBy>Rejcha Tomáš</cp:lastModifiedBy>
  <dcterms:created xsi:type="dcterms:W3CDTF">2025-06-13T05:26:54Z</dcterms:created>
  <dcterms:modified xsi:type="dcterms:W3CDTF">2025-06-25T04:37:36Z</dcterms:modified>
</cp:coreProperties>
</file>